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xr:revisionPtr revIDLastSave="0" documentId="13_ncr:1_{4D6FA4FF-B515-4B3A-8AEB-8791994E08F3}" xr6:coauthVersionLast="28" xr6:coauthVersionMax="28" xr10:uidLastSave="{00000000-0000-0000-0000-000000000000}"/>
  <bookViews>
    <workbookView xWindow="0" yWindow="0" windowWidth="20490" windowHeight="7530" tabRatio="500" xr2:uid="{00000000-000D-0000-FFFF-FFFF00000000}"/>
  </bookViews>
  <sheets>
    <sheet name="Ticket Price Evaluation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D24" i="1"/>
  <c r="D46" i="1" s="1"/>
  <c r="D43" i="1" s="1"/>
  <c r="B15" i="1"/>
  <c r="B16" i="1" s="1"/>
  <c r="B17" i="1" s="1"/>
  <c r="B11" i="1"/>
  <c r="D31" i="1" l="1"/>
  <c r="E31" i="1" s="1"/>
  <c r="D38" i="1" s="1"/>
  <c r="D53" i="1" s="1"/>
  <c r="D26" i="1"/>
  <c r="D33" i="1" l="1"/>
  <c r="E33" i="1" s="1"/>
  <c r="D40" i="1" s="1"/>
  <c r="D55" i="1" s="1"/>
  <c r="D25" i="1"/>
  <c r="B18" i="1"/>
  <c r="E26" i="1"/>
  <c r="F26" i="1" s="1"/>
  <c r="E24" i="1"/>
  <c r="F24" i="1" s="1"/>
  <c r="D32" i="1" l="1"/>
  <c r="E32" i="1" s="1"/>
  <c r="D39" i="1" s="1"/>
  <c r="D54" i="1" s="1"/>
  <c r="E25" i="1"/>
  <c r="F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Quicket</author>
    <author>Luke Armstrong</author>
  </authors>
  <commentList>
    <comment ref="B8" authorId="0" shapeId="0" xr:uid="{BB0FDC6B-6FE6-4399-B276-AAF351ADF6E2}">
      <text>
        <r>
          <rPr>
            <b/>
            <sz val="9"/>
            <color indexed="81"/>
            <rFont val="Tahoma"/>
            <family val="2"/>
          </rPr>
          <t>Quicket:</t>
        </r>
        <r>
          <rPr>
            <sz val="9"/>
            <color indexed="81"/>
            <rFont val="Tahoma"/>
            <family val="2"/>
          </rPr>
          <t xml:space="preserve">
Add in your total venue capacity here</t>
        </r>
      </text>
    </comment>
    <comment ref="B9" authorId="0" shapeId="0" xr:uid="{98F5AC16-7219-4FD0-A90A-3B6410231157}">
      <text>
        <r>
          <rPr>
            <b/>
            <sz val="9"/>
            <color indexed="81"/>
            <rFont val="Tahoma"/>
            <family val="2"/>
          </rPr>
          <t>Quicket:</t>
        </r>
        <r>
          <rPr>
            <sz val="9"/>
            <color indexed="81"/>
            <rFont val="Tahoma"/>
            <family val="2"/>
          </rPr>
          <t xml:space="preserve">
Add in your total amount budgeted for your event here</t>
        </r>
      </text>
    </comment>
    <comment ref="B11" authorId="0" shapeId="0" xr:uid="{9F0489AD-D542-4B1B-99B8-CE95A8EB8038}">
      <text>
        <r>
          <rPr>
            <b/>
            <sz val="9"/>
            <color indexed="81"/>
            <rFont val="Tahoma"/>
            <family val="2"/>
          </rPr>
          <t>Quicket:</t>
        </r>
        <r>
          <rPr>
            <sz val="9"/>
            <color indexed="81"/>
            <rFont val="Tahoma"/>
            <family val="2"/>
          </rPr>
          <t xml:space="preserve">
This is the basic cost per attendee that needs to be covered.</t>
        </r>
      </text>
    </comment>
    <comment ref="B14" authorId="0" shapeId="0" xr:uid="{8B34EF0C-B8E9-4619-8F16-57064287324B}">
      <text>
        <r>
          <rPr>
            <b/>
            <sz val="9"/>
            <color indexed="81"/>
            <rFont val="Tahoma"/>
            <family val="2"/>
          </rPr>
          <t>Quicket:</t>
        </r>
        <r>
          <rPr>
            <sz val="9"/>
            <color indexed="81"/>
            <rFont val="Tahoma"/>
            <family val="2"/>
          </rPr>
          <t xml:space="preserve">
Insert the total take home from each ticket purchase.</t>
        </r>
      </text>
    </comment>
    <comment ref="B18" authorId="0" shapeId="0" xr:uid="{55B2B6F3-2BA7-4D02-9F25-9C21881D5E9C}">
      <text>
        <r>
          <rPr>
            <b/>
            <sz val="9"/>
            <color indexed="81"/>
            <rFont val="Tahoma"/>
            <family val="2"/>
          </rPr>
          <t>Quicket:</t>
        </r>
        <r>
          <rPr>
            <sz val="9"/>
            <color indexed="81"/>
            <rFont val="Tahoma"/>
            <family val="2"/>
          </rPr>
          <t xml:space="preserve">
This is what you are going to adverise your ticket as</t>
        </r>
      </text>
    </comment>
    <comment ref="B46" authorId="1" shapeId="0" xr:uid="{00000000-0006-0000-0000-000001000000}">
      <text>
        <r>
          <rPr>
            <sz val="9"/>
            <color indexed="81"/>
            <rFont val="Calibri"/>
            <family val="2"/>
          </rPr>
          <t xml:space="preserve">
Profit per head x break even capacity
</t>
        </r>
      </text>
    </comment>
  </commentList>
</comments>
</file>

<file path=xl/sharedStrings.xml><?xml version="1.0" encoding="utf-8"?>
<sst xmlns="http://schemas.openxmlformats.org/spreadsheetml/2006/main" count="37" uniqueCount="27">
  <si>
    <t>Capacity of Venue (Total Attendance)</t>
  </si>
  <si>
    <t>Cost of event based on Working Budget</t>
  </si>
  <si>
    <t>Standard</t>
  </si>
  <si>
    <t>Ticket Volumes</t>
  </si>
  <si>
    <t>Total</t>
  </si>
  <si>
    <t>Capacity</t>
  </si>
  <si>
    <t>Breakeven</t>
  </si>
  <si>
    <t>Middle Ground</t>
  </si>
  <si>
    <t>Sell Out</t>
  </si>
  <si>
    <t>Ticket Sales Income</t>
  </si>
  <si>
    <t>Profit on Ticket Sales</t>
  </si>
  <si>
    <t>Other Income</t>
  </si>
  <si>
    <t>Sponsorships</t>
  </si>
  <si>
    <t>Merchandise</t>
  </si>
  <si>
    <t>Total Profit/(Loss) Venue</t>
  </si>
  <si>
    <t>Vendors @ R1000 per vendor buy in</t>
  </si>
  <si>
    <t>Bars per head profit on middle ground sales</t>
  </si>
  <si>
    <t>Quicket fee - EX VAT</t>
  </si>
  <si>
    <t>VAT on Quicket fee</t>
  </si>
  <si>
    <t>VAT on ticket price</t>
  </si>
  <si>
    <t>Standard total ticket price (Including VAT &amp; Quicket fee)</t>
  </si>
  <si>
    <t>Minimum Ticket Price @ Sell Out Excl. VAT, Excl Quicket fee</t>
  </si>
  <si>
    <t>This is an indicator to assist with potential profit and loss on ticket sales, as well as assisting in working out a ticket price that covers costs adequately. It should not be used as a final accounting tool.</t>
  </si>
  <si>
    <t>TURNOVER ANALYSIS</t>
  </si>
  <si>
    <t>TICKET PRICE CALCULATOR AND PROFIT ESTIMATOR</t>
  </si>
  <si>
    <r>
      <t xml:space="preserve">Proposed Ticket Price (Excl. VAT) - </t>
    </r>
    <r>
      <rPr>
        <b/>
        <sz val="12"/>
        <color rgb="FFFF7D00"/>
        <rFont val="Helvetica"/>
      </rPr>
      <t>NOTE THAT ALL CALCULATIONS BELOW ARE WORKING ON THE EX VAT STANDARD TICKET AMOUNT</t>
    </r>
  </si>
  <si>
    <t>Fill in your costs in the green blocks provided. There are notes and instructions in the comments on certain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</si>
</sst>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&quot;R&quot;* #,##0_-;\-&quot;R&quot;* #,##0_-;_-&quot;R&quot;* &quot;-&quot;_-;_-@"/>
    <numFmt numFmtId="165" formatCode="#,##0_ ;\-#,##0\ "/>
    <numFmt numFmtId="166" formatCode="_-&quot;R&quot;* #,##0.00_-;\-&quot;R&quot;* #,##0.00_-;_-&quot;R&quot;* &quot;-&quot;??_-;_-@"/>
  </numFmts>
  <fonts count="13" x14ac:knownFonts="1">
    <font>
      <sz val="12"/>
      <color rgb="FF000000"/>
      <name val="Calibri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 tint="0.249977111117893"/>
      <name val="Helvetica"/>
    </font>
    <font>
      <sz val="11"/>
      <color theme="1" tint="0.249977111117893"/>
      <name val="Helvetica"/>
    </font>
    <font>
      <sz val="6"/>
      <color theme="1" tint="0.249977111117893"/>
      <name val="Helvetica"/>
    </font>
    <font>
      <b/>
      <sz val="12"/>
      <color theme="1" tint="0.249977111117893"/>
      <name val="Helvetica"/>
    </font>
    <font>
      <b/>
      <sz val="12"/>
      <color rgb="FFFF7D00"/>
      <name val="Helvetica"/>
    </font>
    <font>
      <sz val="16"/>
      <color theme="1" tint="0.249977111117893"/>
      <name val="Helvetica"/>
    </font>
    <font>
      <b/>
      <sz val="18"/>
      <color theme="1" tint="0.249977111117893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5EB700"/>
        <bgColor rgb="FFCCFFCC"/>
      </patternFill>
    </fill>
    <fill>
      <patternFill patternType="solid">
        <fgColor rgb="FF5EB7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000000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B2B2B2"/>
      </bottom>
      <diagonal/>
    </border>
    <border>
      <left style="thin">
        <color rgb="FF000000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2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4" fontId="6" fillId="4" borderId="0" xfId="0" applyNumberFormat="1" applyFont="1" applyFill="1" applyAlignment="1" applyProtection="1">
      <alignment vertical="center"/>
    </xf>
    <xf numFmtId="43" fontId="6" fillId="4" borderId="0" xfId="0" applyNumberFormat="1" applyFont="1" applyFill="1" applyAlignment="1" applyProtection="1">
      <alignment vertical="center"/>
    </xf>
    <xf numFmtId="2" fontId="9" fillId="4" borderId="0" xfId="0" applyNumberFormat="1" applyFont="1" applyFill="1" applyAlignment="1" applyProtection="1">
      <alignment vertical="center"/>
    </xf>
    <xf numFmtId="2" fontId="6" fillId="4" borderId="0" xfId="0" applyNumberFormat="1" applyFont="1" applyFill="1" applyAlignment="1" applyProtection="1">
      <alignment vertical="center"/>
    </xf>
    <xf numFmtId="2" fontId="10" fillId="4" borderId="0" xfId="0" applyNumberFormat="1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2" fontId="6" fillId="4" borderId="0" xfId="0" applyNumberFormat="1" applyFont="1" applyFill="1" applyBorder="1" applyAlignment="1" applyProtection="1">
      <alignment vertical="center"/>
    </xf>
    <xf numFmtId="2" fontId="9" fillId="4" borderId="11" xfId="0" applyNumberFormat="1" applyFont="1" applyFill="1" applyBorder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9" fillId="4" borderId="12" xfId="0" applyFont="1" applyFill="1" applyBorder="1" applyAlignment="1" applyProtection="1">
      <alignment vertical="center"/>
    </xf>
    <xf numFmtId="4" fontId="9" fillId="4" borderId="12" xfId="0" applyNumberFormat="1" applyFont="1" applyFill="1" applyBorder="1" applyAlignment="1" applyProtection="1">
      <alignment horizontal="center" vertical="center"/>
    </xf>
    <xf numFmtId="43" fontId="9" fillId="4" borderId="12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/>
    </xf>
    <xf numFmtId="4" fontId="6" fillId="4" borderId="1" xfId="0" applyNumberFormat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vertical="center"/>
    </xf>
    <xf numFmtId="3" fontId="6" fillId="4" borderId="13" xfId="0" applyNumberFormat="1" applyFont="1" applyFill="1" applyBorder="1" applyAlignment="1" applyProtection="1">
      <alignment vertical="center"/>
    </xf>
    <xf numFmtId="165" fontId="6" fillId="4" borderId="15" xfId="0" applyNumberFormat="1" applyFont="1" applyFill="1" applyBorder="1" applyAlignment="1" applyProtection="1">
      <alignment vertical="center"/>
    </xf>
    <xf numFmtId="9" fontId="6" fillId="4" borderId="14" xfId="0" applyNumberFormat="1" applyFont="1" applyFill="1" applyBorder="1" applyAlignment="1" applyProtection="1">
      <alignment vertical="center"/>
    </xf>
    <xf numFmtId="0" fontId="6" fillId="4" borderId="18" xfId="0" applyFont="1" applyFill="1" applyBorder="1" applyAlignment="1" applyProtection="1">
      <alignment vertical="center"/>
    </xf>
    <xf numFmtId="4" fontId="6" fillId="4" borderId="3" xfId="0" applyNumberFormat="1" applyFont="1" applyFill="1" applyBorder="1" applyAlignment="1" applyProtection="1">
      <alignment vertical="center"/>
    </xf>
    <xf numFmtId="43" fontId="6" fillId="4" borderId="4" xfId="0" applyNumberFormat="1" applyFont="1" applyFill="1" applyBorder="1" applyAlignment="1" applyProtection="1">
      <alignment vertical="center"/>
    </xf>
    <xf numFmtId="4" fontId="6" fillId="4" borderId="12" xfId="0" applyNumberFormat="1" applyFont="1" applyFill="1" applyBorder="1" applyAlignment="1" applyProtection="1">
      <alignment vertical="center"/>
    </xf>
    <xf numFmtId="43" fontId="6" fillId="4" borderId="12" xfId="0" applyNumberFormat="1" applyFont="1" applyFill="1" applyBorder="1" applyAlignment="1" applyProtection="1">
      <alignment vertical="center"/>
    </xf>
    <xf numFmtId="164" fontId="6" fillId="4" borderId="13" xfId="0" applyNumberFormat="1" applyFont="1" applyFill="1" applyBorder="1" applyAlignment="1" applyProtection="1">
      <alignment vertical="center"/>
    </xf>
    <xf numFmtId="164" fontId="6" fillId="4" borderId="15" xfId="0" applyNumberFormat="1" applyFont="1" applyFill="1" applyBorder="1" applyAlignment="1" applyProtection="1">
      <alignment vertical="center"/>
    </xf>
    <xf numFmtId="0" fontId="6" fillId="4" borderId="17" xfId="0" applyFont="1" applyFill="1" applyBorder="1" applyAlignment="1" applyProtection="1">
      <alignment vertical="center"/>
    </xf>
    <xf numFmtId="166" fontId="6" fillId="4" borderId="3" xfId="0" applyNumberFormat="1" applyFont="1" applyFill="1" applyBorder="1" applyAlignment="1" applyProtection="1">
      <alignment vertical="center"/>
    </xf>
    <xf numFmtId="166" fontId="6" fillId="4" borderId="4" xfId="0" applyNumberFormat="1" applyFont="1" applyFill="1" applyBorder="1" applyAlignment="1" applyProtection="1">
      <alignment vertical="center"/>
    </xf>
    <xf numFmtId="4" fontId="6" fillId="4" borderId="5" xfId="0" applyNumberFormat="1" applyFont="1" applyFill="1" applyBorder="1" applyAlignment="1" applyProtection="1">
      <alignment vertical="center"/>
    </xf>
    <xf numFmtId="166" fontId="6" fillId="4" borderId="16" xfId="0" applyNumberFormat="1" applyFont="1" applyFill="1" applyBorder="1" applyAlignment="1" applyProtection="1">
      <alignment vertical="center"/>
    </xf>
    <xf numFmtId="166" fontId="6" fillId="4" borderId="0" xfId="0" applyNumberFormat="1" applyFont="1" applyFill="1" applyAlignment="1" applyProtection="1">
      <alignment vertical="center"/>
    </xf>
    <xf numFmtId="166" fontId="6" fillId="4" borderId="6" xfId="0" applyNumberFormat="1" applyFont="1" applyFill="1" applyBorder="1" applyAlignment="1" applyProtection="1">
      <alignment vertical="center"/>
    </xf>
    <xf numFmtId="164" fontId="9" fillId="4" borderId="12" xfId="0" applyNumberFormat="1" applyFont="1" applyFill="1" applyBorder="1" applyAlignment="1" applyProtection="1">
      <alignment vertical="center"/>
    </xf>
    <xf numFmtId="4" fontId="6" fillId="4" borderId="16" xfId="0" applyNumberFormat="1" applyFont="1" applyFill="1" applyBorder="1" applyAlignment="1" applyProtection="1">
      <alignment vertical="center"/>
    </xf>
    <xf numFmtId="164" fontId="6" fillId="4" borderId="16" xfId="0" applyNumberFormat="1" applyFont="1" applyFill="1" applyBorder="1" applyAlignment="1" applyProtection="1">
      <alignment vertical="center"/>
    </xf>
    <xf numFmtId="41" fontId="9" fillId="2" borderId="9" xfId="0" applyNumberFormat="1" applyFont="1" applyFill="1" applyBorder="1" applyAlignment="1" applyProtection="1">
      <alignment vertical="center"/>
      <protection locked="0"/>
    </xf>
    <xf numFmtId="41" fontId="9" fillId="2" borderId="10" xfId="0" applyNumberFormat="1" applyFont="1" applyFill="1" applyBorder="1" applyAlignment="1" applyProtection="1">
      <alignment vertical="center"/>
      <protection locked="0"/>
    </xf>
    <xf numFmtId="2" fontId="9" fillId="2" borderId="7" xfId="0" applyNumberFormat="1" applyFont="1" applyFill="1" applyBorder="1" applyAlignment="1" applyProtection="1">
      <alignment vertical="center"/>
      <protection locked="0"/>
    </xf>
    <xf numFmtId="164" fontId="6" fillId="3" borderId="7" xfId="0" applyNumberFormat="1" applyFont="1" applyFill="1" applyBorder="1" applyAlignment="1" applyProtection="1">
      <alignment vertical="center"/>
      <protection locked="0"/>
    </xf>
    <xf numFmtId="0" fontId="6" fillId="3" borderId="7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mruColors>
      <color rgb="FFFF7D00"/>
      <color rgb="FFB2B2B2"/>
      <color rgb="FF5E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676276</xdr:colOff>
      <xdr:row>0</xdr:row>
      <xdr:rowOff>1</xdr:rowOff>
    </xdr:from>
    <xdr:to>
      <xdr:col>10</xdr:col>
      <xdr:colOff>1731</xdr:colOff>
      <xdr:row>3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CC6E27-4E05-4F6D-9CA7-414A6AC91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2776" y="1"/>
          <a:ext cx="184005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0"/>
  <sheetViews>
    <sheetView tabSelected="1" zoomScaleNormal="100" zoomScalePageLayoutView="150" workbookViewId="0">
      <selection activeCell="L6" sqref="L6"/>
    </sheetView>
  </sheetViews>
  <sheetFormatPr defaultColWidth="11.125" defaultRowHeight="15" customHeight="1" x14ac:dyDescent="0.25"/>
  <cols>
    <col min="1" max="1" width="56.375" style="3" customWidth="1"/>
    <col min="2" max="2" width="13.375" style="3" customWidth="1"/>
    <col min="3" max="3" width="11" style="3" customWidth="1"/>
    <col min="4" max="4" width="14.125" style="3" customWidth="1"/>
    <col min="5" max="5" width="11.5" style="3" customWidth="1"/>
    <col min="6" max="6" width="15.125" style="3" customWidth="1"/>
    <col min="7" max="26" width="11" style="3" customWidth="1"/>
    <col min="27" max="16384" width="11.125" style="3"/>
  </cols>
  <sheetData>
    <row r="1" spans="1:10" ht="23.25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 x14ac:dyDescent="0.25">
      <c r="A4" s="4" t="s">
        <v>22</v>
      </c>
      <c r="B4" s="4"/>
      <c r="C4" s="4"/>
      <c r="D4" s="4"/>
      <c r="E4" s="4"/>
      <c r="F4" s="4"/>
      <c r="G4" s="2"/>
      <c r="H4" s="2"/>
      <c r="I4" s="2"/>
      <c r="J4" s="2"/>
    </row>
    <row r="5" spans="1:10" ht="15" customHeight="1" x14ac:dyDescent="0.25">
      <c r="A5" s="4" t="s">
        <v>26</v>
      </c>
      <c r="B5" s="4"/>
      <c r="C5" s="4"/>
      <c r="D5" s="4"/>
      <c r="E5" s="4"/>
      <c r="F5" s="4"/>
      <c r="G5" s="2"/>
      <c r="H5" s="2"/>
      <c r="I5" s="2"/>
      <c r="J5" s="2"/>
    </row>
    <row r="6" spans="1:10" ht="15" customHeight="1" x14ac:dyDescent="0.25">
      <c r="A6" s="5"/>
      <c r="B6" s="5"/>
      <c r="C6" s="5"/>
      <c r="D6" s="5"/>
      <c r="E6" s="5"/>
      <c r="F6" s="5"/>
      <c r="G6" s="6"/>
      <c r="H6" s="6"/>
      <c r="I6" s="6"/>
      <c r="J6" s="6"/>
    </row>
    <row r="7" spans="1:10" ht="15" customHeight="1" thickBot="1" x14ac:dyDescent="0.3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5.75" x14ac:dyDescent="0.25">
      <c r="A8" s="8" t="s">
        <v>0</v>
      </c>
      <c r="B8" s="46">
        <v>1000</v>
      </c>
      <c r="C8" s="9"/>
      <c r="D8" s="10"/>
      <c r="E8" s="10"/>
      <c r="F8" s="2"/>
      <c r="G8" s="2"/>
      <c r="H8" s="2"/>
      <c r="I8" s="2"/>
      <c r="J8" s="2"/>
    </row>
    <row r="9" spans="1:10" ht="15.75" customHeight="1" thickBot="1" x14ac:dyDescent="0.3">
      <c r="A9" s="8" t="s">
        <v>1</v>
      </c>
      <c r="B9" s="47">
        <v>100000</v>
      </c>
      <c r="C9" s="9"/>
      <c r="D9" s="10"/>
      <c r="E9" s="10"/>
      <c r="F9" s="2"/>
      <c r="G9" s="2"/>
      <c r="H9" s="2"/>
      <c r="I9" s="2"/>
      <c r="J9" s="2"/>
    </row>
    <row r="10" spans="1:10" ht="15.75" customHeight="1" x14ac:dyDescent="0.25">
      <c r="A10" s="2"/>
      <c r="B10" s="2"/>
      <c r="C10" s="9"/>
      <c r="D10" s="10"/>
      <c r="E10" s="10"/>
      <c r="F10" s="2"/>
      <c r="G10" s="2"/>
      <c r="H10" s="2"/>
      <c r="I10" s="2"/>
      <c r="J10" s="2"/>
    </row>
    <row r="11" spans="1:10" ht="15.75" customHeight="1" x14ac:dyDescent="0.25">
      <c r="A11" s="9" t="s">
        <v>21</v>
      </c>
      <c r="B11" s="11">
        <f>(B9/B8)</f>
        <v>100</v>
      </c>
      <c r="C11" s="9"/>
      <c r="D11" s="10"/>
      <c r="E11" s="10"/>
      <c r="F11" s="2"/>
      <c r="G11" s="2"/>
      <c r="H11" s="2"/>
      <c r="I11" s="2"/>
      <c r="J11" s="2"/>
    </row>
    <row r="12" spans="1:10" ht="15.75" customHeight="1" x14ac:dyDescent="0.25">
      <c r="A12" s="2"/>
      <c r="B12" s="12"/>
      <c r="C12" s="9"/>
      <c r="D12" s="10"/>
      <c r="E12" s="10"/>
      <c r="F12" s="2"/>
      <c r="G12" s="2"/>
      <c r="H12" s="2"/>
      <c r="I12" s="2"/>
      <c r="J12" s="2"/>
    </row>
    <row r="13" spans="1:10" ht="15.75" customHeight="1" thickBot="1" x14ac:dyDescent="0.3">
      <c r="A13" s="8" t="s">
        <v>25</v>
      </c>
      <c r="B13" s="13"/>
      <c r="C13" s="2"/>
      <c r="D13" s="2"/>
      <c r="E13" s="10"/>
      <c r="F13" s="2"/>
      <c r="G13" s="2"/>
      <c r="H13" s="2"/>
      <c r="I13" s="2"/>
      <c r="J13" s="2"/>
    </row>
    <row r="14" spans="1:10" ht="15.75" customHeight="1" thickBot="1" x14ac:dyDescent="0.3">
      <c r="A14" s="2" t="s">
        <v>2</v>
      </c>
      <c r="B14" s="48">
        <v>150</v>
      </c>
      <c r="C14" s="9"/>
      <c r="D14" s="10"/>
      <c r="E14" s="10"/>
      <c r="F14" s="2"/>
      <c r="G14" s="2"/>
      <c r="H14" s="2"/>
      <c r="I14" s="2"/>
      <c r="J14" s="2"/>
    </row>
    <row r="15" spans="1:10" ht="15.75" customHeight="1" x14ac:dyDescent="0.25">
      <c r="A15" s="14" t="s">
        <v>19</v>
      </c>
      <c r="B15" s="15">
        <f>B14*15%</f>
        <v>22.5</v>
      </c>
      <c r="C15" s="9"/>
      <c r="D15" s="10"/>
      <c r="E15" s="10"/>
      <c r="F15" s="2"/>
      <c r="G15" s="2"/>
      <c r="H15" s="2"/>
      <c r="I15" s="2"/>
      <c r="J15" s="2"/>
    </row>
    <row r="16" spans="1:10" ht="15.75" customHeight="1" x14ac:dyDescent="0.25">
      <c r="A16" s="14" t="s">
        <v>17</v>
      </c>
      <c r="B16" s="15">
        <f>(B14+B15)*4.9%</f>
        <v>8.4525000000000006</v>
      </c>
      <c r="C16" s="9"/>
      <c r="D16" s="10"/>
      <c r="E16" s="10"/>
      <c r="F16" s="2"/>
      <c r="G16" s="2"/>
      <c r="H16" s="2"/>
      <c r="I16" s="2"/>
      <c r="J16" s="2"/>
    </row>
    <row r="17" spans="1:10" ht="15.75" customHeight="1" x14ac:dyDescent="0.25">
      <c r="A17" s="14" t="s">
        <v>18</v>
      </c>
      <c r="B17" s="15">
        <f>B16*15%</f>
        <v>1.2678750000000001</v>
      </c>
      <c r="C17" s="9"/>
      <c r="D17" s="10"/>
      <c r="E17" s="10"/>
      <c r="F17" s="2"/>
      <c r="G17" s="2"/>
      <c r="H17" s="2"/>
      <c r="I17" s="2"/>
      <c r="J17" s="2"/>
    </row>
    <row r="18" spans="1:10" ht="15.75" customHeight="1" thickBot="1" x14ac:dyDescent="0.3">
      <c r="A18" s="8" t="s">
        <v>20</v>
      </c>
      <c r="B18" s="16">
        <f>SUM(B14:B17)</f>
        <v>182.22037499999999</v>
      </c>
      <c r="C18" s="10"/>
      <c r="D18" s="10"/>
      <c r="E18" s="10"/>
      <c r="F18" s="2"/>
      <c r="G18" s="2"/>
      <c r="H18" s="2"/>
      <c r="I18" s="2"/>
      <c r="J18" s="2"/>
    </row>
    <row r="19" spans="1:10" ht="15.75" customHeight="1" x14ac:dyDescent="0.25">
      <c r="A19" s="2"/>
      <c r="B19" s="2"/>
      <c r="C19" s="9"/>
      <c r="D19" s="10"/>
      <c r="E19" s="10"/>
      <c r="F19" s="2"/>
      <c r="G19" s="2"/>
      <c r="H19" s="2"/>
      <c r="I19" s="2"/>
      <c r="J19" s="2"/>
    </row>
    <row r="20" spans="1:10" ht="20.25" x14ac:dyDescent="0.25">
      <c r="A20" s="17" t="s">
        <v>23</v>
      </c>
      <c r="B20" s="2"/>
      <c r="C20" s="9"/>
      <c r="D20" s="10"/>
      <c r="E20" s="10"/>
      <c r="F20" s="2"/>
      <c r="G20" s="2"/>
      <c r="H20" s="2"/>
      <c r="I20" s="2"/>
      <c r="J20" s="2"/>
    </row>
    <row r="21" spans="1:10" ht="15.75" customHeight="1" x14ac:dyDescent="0.25">
      <c r="A21" s="2"/>
      <c r="B21" s="2"/>
      <c r="C21" s="9"/>
      <c r="D21" s="10"/>
      <c r="E21" s="10"/>
      <c r="F21" s="2"/>
      <c r="G21" s="2"/>
      <c r="H21" s="2"/>
      <c r="I21" s="2"/>
      <c r="J21" s="2"/>
    </row>
    <row r="22" spans="1:10" ht="15.75" customHeight="1" x14ac:dyDescent="0.25">
      <c r="A22" s="18" t="s">
        <v>3</v>
      </c>
      <c r="B22" s="6"/>
      <c r="C22" s="6"/>
      <c r="D22" s="19" t="s">
        <v>2</v>
      </c>
      <c r="E22" s="20" t="s">
        <v>4</v>
      </c>
      <c r="F22" s="20" t="s">
        <v>5</v>
      </c>
      <c r="G22" s="2"/>
      <c r="H22" s="2"/>
      <c r="I22" s="2"/>
      <c r="J22" s="2"/>
    </row>
    <row r="23" spans="1:10" ht="15.75" customHeight="1" x14ac:dyDescent="0.25">
      <c r="A23" s="21"/>
      <c r="B23" s="14"/>
      <c r="C23" s="2"/>
      <c r="D23" s="22"/>
      <c r="E23" s="23"/>
      <c r="F23" s="10"/>
      <c r="G23" s="2"/>
      <c r="H23" s="2"/>
      <c r="I23" s="2"/>
      <c r="J23" s="2"/>
    </row>
    <row r="24" spans="1:10" ht="15.75" customHeight="1" x14ac:dyDescent="0.25">
      <c r="A24" s="24" t="s">
        <v>6</v>
      </c>
      <c r="B24" s="25"/>
      <c r="C24" s="25"/>
      <c r="D24" s="26">
        <f>IF((B9/B14)&gt;B8,B8,(B9/B14))</f>
        <v>666.66666666666663</v>
      </c>
      <c r="E24" s="27">
        <f t="shared" ref="E24:E26" si="0">SUM(D24)</f>
        <v>666.66666666666663</v>
      </c>
      <c r="F24" s="28">
        <f>E24/B8</f>
        <v>0.66666666666666663</v>
      </c>
      <c r="G24" s="2"/>
      <c r="H24" s="2"/>
      <c r="I24" s="2"/>
      <c r="J24" s="2"/>
    </row>
    <row r="25" spans="1:10" ht="15.75" customHeight="1" x14ac:dyDescent="0.25">
      <c r="A25" s="24" t="s">
        <v>7</v>
      </c>
      <c r="B25" s="25"/>
      <c r="C25" s="25"/>
      <c r="D25" s="26">
        <f>(D26+D24)/2</f>
        <v>833.33333333333326</v>
      </c>
      <c r="E25" s="27">
        <f t="shared" si="0"/>
        <v>833.33333333333326</v>
      </c>
      <c r="F25" s="28">
        <f>E25/B8</f>
        <v>0.83333333333333326</v>
      </c>
      <c r="G25" s="2"/>
      <c r="H25" s="2"/>
      <c r="I25" s="2"/>
      <c r="J25" s="2"/>
    </row>
    <row r="26" spans="1:10" ht="15.75" customHeight="1" x14ac:dyDescent="0.25">
      <c r="A26" s="24" t="s">
        <v>8</v>
      </c>
      <c r="B26" s="25"/>
      <c r="C26" s="25"/>
      <c r="D26" s="26">
        <f>B8</f>
        <v>1000</v>
      </c>
      <c r="E26" s="27">
        <f t="shared" si="0"/>
        <v>1000</v>
      </c>
      <c r="F26" s="28">
        <f>E26/B8</f>
        <v>1</v>
      </c>
      <c r="G26" s="2"/>
      <c r="H26" s="2"/>
      <c r="I26" s="2"/>
      <c r="J26" s="2"/>
    </row>
    <row r="27" spans="1:10" ht="15.75" customHeight="1" x14ac:dyDescent="0.25">
      <c r="A27" s="21"/>
      <c r="B27" s="29"/>
      <c r="C27" s="2"/>
      <c r="D27" s="30"/>
      <c r="E27" s="31"/>
      <c r="F27" s="10"/>
      <c r="G27" s="2"/>
      <c r="H27" s="2"/>
      <c r="I27" s="2"/>
      <c r="J27" s="2"/>
    </row>
    <row r="28" spans="1:10" ht="15.75" customHeight="1" x14ac:dyDescent="0.25">
      <c r="A28" s="14"/>
      <c r="B28" s="2"/>
      <c r="C28" s="2"/>
      <c r="D28" s="2"/>
      <c r="E28" s="2"/>
      <c r="F28" s="10"/>
      <c r="G28" s="2"/>
      <c r="H28" s="2"/>
      <c r="I28" s="2"/>
      <c r="J28" s="2"/>
    </row>
    <row r="29" spans="1:10" ht="15.75" customHeight="1" x14ac:dyDescent="0.25">
      <c r="A29" s="18" t="s">
        <v>9</v>
      </c>
      <c r="B29" s="6"/>
      <c r="C29" s="6"/>
      <c r="D29" s="32"/>
      <c r="E29" s="33"/>
      <c r="F29" s="2"/>
      <c r="G29" s="2"/>
      <c r="H29" s="2"/>
      <c r="I29" s="2"/>
      <c r="J29" s="2"/>
    </row>
    <row r="30" spans="1:10" ht="15.75" customHeight="1" x14ac:dyDescent="0.25">
      <c r="A30" s="21"/>
      <c r="B30" s="14"/>
      <c r="C30" s="2"/>
      <c r="D30" s="22"/>
      <c r="E30" s="23"/>
      <c r="F30" s="2"/>
      <c r="G30" s="2"/>
      <c r="H30" s="2"/>
      <c r="I30" s="2"/>
      <c r="J30" s="2"/>
    </row>
    <row r="31" spans="1:10" ht="15.75" customHeight="1" x14ac:dyDescent="0.25">
      <c r="A31" s="24" t="s">
        <v>6</v>
      </c>
      <c r="B31" s="25"/>
      <c r="C31" s="25"/>
      <c r="D31" s="34">
        <f>B14*D24</f>
        <v>100000</v>
      </c>
      <c r="E31" s="35">
        <f t="shared" ref="E31:E33" si="1">SUM(D31)</f>
        <v>100000</v>
      </c>
      <c r="F31" s="2"/>
      <c r="G31" s="2"/>
      <c r="H31" s="2"/>
      <c r="I31" s="2"/>
      <c r="J31" s="2"/>
    </row>
    <row r="32" spans="1:10" ht="15.75" customHeight="1" x14ac:dyDescent="0.25">
      <c r="A32" s="24" t="s">
        <v>7</v>
      </c>
      <c r="B32" s="25"/>
      <c r="C32" s="25"/>
      <c r="D32" s="34">
        <f>B14*D25</f>
        <v>124999.99999999999</v>
      </c>
      <c r="E32" s="35">
        <f t="shared" si="1"/>
        <v>124999.99999999999</v>
      </c>
      <c r="F32" s="10"/>
      <c r="G32" s="2"/>
      <c r="H32" s="2"/>
      <c r="I32" s="2"/>
      <c r="J32" s="2"/>
    </row>
    <row r="33" spans="1:10" ht="15.75" customHeight="1" x14ac:dyDescent="0.25">
      <c r="A33" s="24" t="s">
        <v>8</v>
      </c>
      <c r="B33" s="25"/>
      <c r="C33" s="25"/>
      <c r="D33" s="34">
        <f>B14*D26</f>
        <v>150000</v>
      </c>
      <c r="E33" s="35">
        <f t="shared" si="1"/>
        <v>150000</v>
      </c>
      <c r="F33" s="10"/>
      <c r="G33" s="2"/>
      <c r="H33" s="2"/>
      <c r="I33" s="2"/>
      <c r="J33" s="2"/>
    </row>
    <row r="34" spans="1:10" ht="15.75" customHeight="1" x14ac:dyDescent="0.25">
      <c r="A34" s="36"/>
      <c r="B34" s="14"/>
      <c r="C34" s="2"/>
      <c r="D34" s="37"/>
      <c r="E34" s="38"/>
      <c r="F34" s="10"/>
      <c r="G34" s="2"/>
      <c r="H34" s="2"/>
      <c r="I34" s="2"/>
      <c r="J34" s="2"/>
    </row>
    <row r="35" spans="1:10" ht="15.75" customHeight="1" x14ac:dyDescent="0.25">
      <c r="A35" s="2"/>
      <c r="B35" s="14"/>
      <c r="C35" s="2"/>
      <c r="D35" s="9"/>
      <c r="E35" s="10"/>
      <c r="F35" s="10"/>
      <c r="G35" s="2"/>
      <c r="H35" s="2"/>
      <c r="I35" s="2"/>
      <c r="J35" s="2"/>
    </row>
    <row r="36" spans="1:10" ht="15.75" customHeight="1" x14ac:dyDescent="0.25">
      <c r="A36" s="18" t="s">
        <v>10</v>
      </c>
      <c r="B36" s="6"/>
      <c r="C36" s="6"/>
      <c r="D36" s="32"/>
      <c r="E36" s="2"/>
      <c r="F36" s="2"/>
      <c r="G36" s="2"/>
      <c r="H36" s="2"/>
      <c r="I36" s="2"/>
      <c r="J36" s="2"/>
    </row>
    <row r="37" spans="1:10" ht="15.75" customHeight="1" x14ac:dyDescent="0.25">
      <c r="A37" s="21"/>
      <c r="B37" s="14"/>
      <c r="C37" s="2"/>
      <c r="D37" s="39"/>
      <c r="E37" s="2"/>
      <c r="F37" s="2"/>
      <c r="G37" s="2"/>
      <c r="H37" s="2"/>
      <c r="I37" s="2"/>
      <c r="J37" s="2"/>
    </row>
    <row r="38" spans="1:10" ht="15.75" customHeight="1" x14ac:dyDescent="0.25">
      <c r="A38" s="24" t="s">
        <v>6</v>
      </c>
      <c r="B38" s="25"/>
      <c r="C38" s="25"/>
      <c r="D38" s="40">
        <f>E31-B9</f>
        <v>0</v>
      </c>
      <c r="E38" s="2"/>
      <c r="F38" s="2"/>
      <c r="G38" s="2"/>
      <c r="H38" s="2"/>
      <c r="I38" s="2"/>
      <c r="J38" s="2"/>
    </row>
    <row r="39" spans="1:10" ht="15.75" customHeight="1" x14ac:dyDescent="0.25">
      <c r="A39" s="24" t="s">
        <v>7</v>
      </c>
      <c r="B39" s="25"/>
      <c r="C39" s="25"/>
      <c r="D39" s="40">
        <f>E32-B9</f>
        <v>24999.999999999985</v>
      </c>
      <c r="E39" s="41"/>
      <c r="F39" s="10"/>
      <c r="G39" s="2"/>
      <c r="H39" s="2"/>
      <c r="I39" s="2"/>
      <c r="J39" s="2"/>
    </row>
    <row r="40" spans="1:10" ht="15.75" customHeight="1" x14ac:dyDescent="0.25">
      <c r="A40" s="24" t="s">
        <v>8</v>
      </c>
      <c r="B40" s="25"/>
      <c r="C40" s="25"/>
      <c r="D40" s="40">
        <f>E33-B9</f>
        <v>50000</v>
      </c>
      <c r="E40" s="41"/>
      <c r="F40" s="10"/>
      <c r="G40" s="2"/>
      <c r="H40" s="2"/>
      <c r="I40" s="2"/>
      <c r="J40" s="2"/>
    </row>
    <row r="41" spans="1:10" ht="15.75" customHeight="1" x14ac:dyDescent="0.25">
      <c r="A41" s="36"/>
      <c r="B41" s="29"/>
      <c r="C41" s="2"/>
      <c r="D41" s="42"/>
      <c r="E41" s="41"/>
      <c r="F41" s="10"/>
      <c r="G41" s="2"/>
      <c r="H41" s="2"/>
      <c r="I41" s="2"/>
      <c r="J41" s="2"/>
    </row>
    <row r="42" spans="1:10" ht="15.75" customHeight="1" x14ac:dyDescent="0.25">
      <c r="A42" s="2"/>
      <c r="B42" s="2"/>
      <c r="C42" s="2"/>
      <c r="D42" s="41"/>
      <c r="E42" s="41"/>
      <c r="F42" s="10"/>
      <c r="G42" s="2"/>
      <c r="H42" s="2"/>
      <c r="I42" s="2"/>
      <c r="J42" s="2"/>
    </row>
    <row r="43" spans="1:10" ht="15.75" customHeight="1" x14ac:dyDescent="0.25">
      <c r="A43" s="18" t="s">
        <v>11</v>
      </c>
      <c r="B43" s="6"/>
      <c r="C43" s="6"/>
      <c r="D43" s="43">
        <f>SUM(D45:D48)</f>
        <v>1943333.3333333333</v>
      </c>
      <c r="E43" s="2"/>
      <c r="F43" s="2"/>
      <c r="G43" s="2"/>
      <c r="H43" s="2"/>
      <c r="I43" s="2"/>
      <c r="J43" s="2"/>
    </row>
    <row r="44" spans="1:10" ht="15.75" customHeight="1" thickBot="1" x14ac:dyDescent="0.3">
      <c r="A44" s="21"/>
      <c r="B44" s="14"/>
      <c r="C44" s="2"/>
      <c r="D44" s="39"/>
      <c r="E44" s="2"/>
      <c r="F44" s="2"/>
      <c r="G44" s="2"/>
      <c r="H44" s="2"/>
      <c r="I44" s="2"/>
      <c r="J44" s="2"/>
    </row>
    <row r="45" spans="1:10" ht="15.75" customHeight="1" thickBot="1" x14ac:dyDescent="0.3">
      <c r="A45" s="24" t="s">
        <v>12</v>
      </c>
      <c r="B45" s="28"/>
      <c r="C45" s="25"/>
      <c r="D45" s="49">
        <v>1900000</v>
      </c>
      <c r="E45" s="2"/>
      <c r="F45" s="2"/>
      <c r="G45" s="2"/>
      <c r="H45" s="2"/>
      <c r="I45" s="2"/>
      <c r="J45" s="2"/>
    </row>
    <row r="46" spans="1:10" ht="15.75" customHeight="1" thickBot="1" x14ac:dyDescent="0.3">
      <c r="A46" s="24" t="s">
        <v>16</v>
      </c>
      <c r="B46" s="50">
        <v>50</v>
      </c>
      <c r="C46" s="25"/>
      <c r="D46" s="44">
        <f>B46*D24</f>
        <v>33333.333333333328</v>
      </c>
      <c r="E46" s="10"/>
      <c r="F46" s="10"/>
      <c r="G46" s="2"/>
      <c r="H46" s="2"/>
      <c r="I46" s="2"/>
      <c r="J46" s="2"/>
    </row>
    <row r="47" spans="1:10" ht="15.75" customHeight="1" thickBot="1" x14ac:dyDescent="0.3">
      <c r="A47" s="24" t="s">
        <v>15</v>
      </c>
      <c r="B47" s="51">
        <v>10</v>
      </c>
      <c r="C47" s="25"/>
      <c r="D47" s="44">
        <f>B47*1000</f>
        <v>10000</v>
      </c>
      <c r="E47" s="10"/>
      <c r="F47" s="10"/>
      <c r="G47" s="2"/>
      <c r="H47" s="2"/>
      <c r="I47" s="2"/>
      <c r="J47" s="2"/>
    </row>
    <row r="48" spans="1:10" ht="15.75" customHeight="1" thickBot="1" x14ac:dyDescent="0.3">
      <c r="A48" s="24" t="s">
        <v>13</v>
      </c>
      <c r="B48" s="25"/>
      <c r="C48" s="25"/>
      <c r="D48" s="49"/>
      <c r="E48" s="10"/>
      <c r="F48" s="10"/>
      <c r="G48" s="2"/>
      <c r="H48" s="2"/>
      <c r="I48" s="2"/>
      <c r="J48" s="2"/>
    </row>
    <row r="49" spans="1:10" ht="15.75" customHeight="1" x14ac:dyDescent="0.25">
      <c r="A49" s="14"/>
      <c r="B49" s="2"/>
      <c r="C49" s="2"/>
      <c r="D49" s="42"/>
      <c r="E49" s="2"/>
      <c r="F49" s="10"/>
      <c r="G49" s="2"/>
      <c r="H49" s="2"/>
      <c r="I49" s="2"/>
      <c r="J49" s="2"/>
    </row>
    <row r="50" spans="1:10" ht="15.75" customHeight="1" x14ac:dyDescent="0.25">
      <c r="A50" s="14"/>
      <c r="B50" s="2"/>
      <c r="C50" s="2"/>
      <c r="D50" s="9"/>
      <c r="E50" s="10"/>
      <c r="F50" s="10"/>
      <c r="G50" s="2"/>
      <c r="H50" s="2"/>
      <c r="I50" s="2"/>
      <c r="J50" s="2"/>
    </row>
    <row r="51" spans="1:10" ht="15.75" customHeight="1" x14ac:dyDescent="0.25">
      <c r="A51" s="18" t="s">
        <v>14</v>
      </c>
      <c r="B51" s="6"/>
      <c r="C51" s="6"/>
      <c r="D51" s="32"/>
      <c r="E51" s="2"/>
      <c r="F51" s="2"/>
      <c r="G51" s="2"/>
      <c r="H51" s="2"/>
      <c r="I51" s="2"/>
      <c r="J51" s="2"/>
    </row>
    <row r="52" spans="1:10" ht="15.75" customHeight="1" x14ac:dyDescent="0.25">
      <c r="A52" s="21"/>
      <c r="B52" s="14"/>
      <c r="C52" s="2"/>
      <c r="D52" s="39"/>
      <c r="E52" s="2"/>
      <c r="F52" s="2"/>
      <c r="G52" s="2"/>
      <c r="H52" s="2"/>
      <c r="I52" s="2"/>
      <c r="J52" s="2"/>
    </row>
    <row r="53" spans="1:10" ht="15.75" customHeight="1" x14ac:dyDescent="0.25">
      <c r="A53" s="24" t="s">
        <v>6</v>
      </c>
      <c r="B53" s="25"/>
      <c r="C53" s="25"/>
      <c r="D53" s="45">
        <f>D38+D43</f>
        <v>1943333.3333333333</v>
      </c>
      <c r="E53" s="2"/>
      <c r="F53" s="2"/>
      <c r="G53" s="2"/>
      <c r="H53" s="2"/>
      <c r="I53" s="2"/>
      <c r="J53" s="2"/>
    </row>
    <row r="54" spans="1:10" ht="15.75" customHeight="1" x14ac:dyDescent="0.25">
      <c r="A54" s="24" t="s">
        <v>7</v>
      </c>
      <c r="B54" s="25"/>
      <c r="C54" s="25"/>
      <c r="D54" s="45">
        <f>D39+D43</f>
        <v>1968333.3333333333</v>
      </c>
      <c r="E54" s="41"/>
      <c r="F54" s="10"/>
      <c r="G54" s="2"/>
      <c r="H54" s="2"/>
      <c r="I54" s="2"/>
      <c r="J54" s="2"/>
    </row>
    <row r="55" spans="1:10" ht="15.75" customHeight="1" x14ac:dyDescent="0.25">
      <c r="A55" s="24" t="s">
        <v>8</v>
      </c>
      <c r="B55" s="25"/>
      <c r="C55" s="25"/>
      <c r="D55" s="45">
        <f>D40+D43</f>
        <v>1993333.3333333333</v>
      </c>
      <c r="E55" s="41"/>
      <c r="F55" s="10"/>
      <c r="G55" s="2"/>
      <c r="H55" s="2"/>
      <c r="I55" s="2"/>
      <c r="J55" s="2"/>
    </row>
    <row r="56" spans="1:10" ht="15.75" customHeight="1" x14ac:dyDescent="0.25">
      <c r="A56" s="21"/>
      <c r="B56" s="14"/>
      <c r="C56" s="2"/>
      <c r="D56" s="42"/>
      <c r="E56" s="41"/>
      <c r="F56" s="10"/>
      <c r="G56" s="2"/>
      <c r="H56" s="2"/>
      <c r="I56" s="2"/>
      <c r="J56" s="2"/>
    </row>
    <row r="57" spans="1:10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sheetProtection algorithmName="SHA-512" hashValue="DIBFV4d45JC4jwAgm0Qz1X1x8Zb0X+4fYbmgQxePnRr5Fjueg4jxQeDYGeoufpTEuDSYX5D06d8Xso5NtEAG1g==" saltValue="uoCOBRVfJO95bRlTcaeyfA==" spinCount="100000" sheet="1" insertColumns="0" insertRows="0"/>
  <pageMargins left="0.75" right="0.75" top="1" bottom="1" header="0.5" footer="0.5"/>
  <pageSetup paperSize="9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Ticket Price Evaluation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2017-11-15T18:46:02Z</dcterms:created>
  <dcterms:modified xsi:type="dcterms:W3CDTF">2018-04-04T10:35:44Z</dcterms:modified>
</cp:coreProperties>
</file>